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Verträge Gas August 2010 - Netz\Netzverträge - Allgemein\Transportkunden-u. Lieferantenrahmenvertrag\Originale 2016 - KOV IX\Vorlagen\"/>
    </mc:Choice>
  </mc:AlternateContent>
  <bookViews>
    <workbookView xWindow="0" yWindow="0" windowWidth="25200" windowHeight="1099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31" i="18" s="1"/>
  <c r="K53" i="18"/>
  <c r="E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G31" i="18"/>
  <c r="N31" i="18"/>
  <c r="J31" i="18"/>
  <c r="M31" i="18"/>
  <c r="I31" i="18"/>
  <c r="H53" i="18"/>
  <c r="H63" i="18"/>
  <c r="D24" i="15"/>
  <c r="C23" i="15"/>
  <c r="D56" i="18" l="1"/>
  <c r="J55" i="18" s="1"/>
  <c r="F31" i="18"/>
  <c r="E31" i="18"/>
  <c r="D66" i="18"/>
  <c r="K65" i="18" s="1"/>
  <c r="L65" i="18"/>
  <c r="M65" i="18"/>
  <c r="K55" i="18"/>
  <c r="L55" i="18"/>
  <c r="F55" i="18"/>
  <c r="H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N24" i="7"/>
  <c r="L23" i="7"/>
  <c r="N22" i="7"/>
  <c r="L21" i="7"/>
  <c r="J20" i="7"/>
  <c r="H19" i="7"/>
  <c r="P17" i="7"/>
  <c r="N16" i="7"/>
  <c r="L15" i="7"/>
  <c r="J14" i="7"/>
  <c r="H13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J24" i="7"/>
  <c r="H23" i="7"/>
  <c r="P21" i="7"/>
  <c r="N20" i="7"/>
  <c r="P19" i="7"/>
  <c r="J18" i="7"/>
  <c r="L17" i="7"/>
  <c r="J16" i="7"/>
  <c r="H15" i="7"/>
  <c r="P13" i="7"/>
  <c r="N12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P23" i="7"/>
  <c r="J22" i="7"/>
  <c r="H21" i="7"/>
  <c r="L19" i="7"/>
  <c r="N18" i="7"/>
  <c r="H17" i="7"/>
  <c r="P15" i="7"/>
  <c r="N14" i="7"/>
  <c r="L13" i="7"/>
  <c r="J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<sst xmlns="http://schemas.openxmlformats.org/spreadsheetml/2006/main" count="1371" uniqueCount="677">
  <si>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</si>
  <si>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</si>
  <si>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</si>
  <si>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</si>
  <si>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</si>
  <si>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</si>
  <si>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</si>
  <si>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</si>
  <si>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</si>
  <si>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</si>
  <si>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</si>
  <si>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</si>
  <si>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</si>
  <si>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</si>
  <si>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</si>
  <si>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</si>
  <si>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</si>
  <si>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</si>
  <si>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</si>
  <si>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</si>
  <si>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</si>
  <si>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</si>
  <si>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</si>
  <si>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</si>
  <si>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</si>
  <si>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</si>
  <si>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</si>
  <si>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</si>
  <si>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</si>
  <si>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</si>
  <si>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</si>
  <si>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</si>
  <si>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</si>
  <si>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</si>
  <si>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</si>
  <si>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</si>
  <si>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</si>
  <si>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</si>
  <si>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</si>
  <si>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</si>
  <si>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</si>
  <si>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</si>
  <si>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</si>
  <si>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</si>
  <si>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</si>
  <si>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</si>
  <si>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</si>
  <si>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</si>
  <si>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</si>
  <si>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</si>
  <si>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</si>
  <si>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</si>
  <si>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</si>
  <si>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</si>
  <si>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</si>
  <si>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</si>
  <si>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</si>
  <si>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</si>
  <si>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</si>
  <si>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</si>
  <si>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</si>
  <si>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</si>
  <si>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</si>
  <si>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</si>
  <si>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</si>
  <si>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</si>
  <si>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</si>
  <si>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</si>
  <si>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</si>
  <si>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</si>
  <si>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</si>
  <si>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</si>
  <si>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</si>
  <si>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</si>
  <si>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</si>
  <si>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</si>
  <si>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</si>
  <si>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</si>
  <si>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</si>
  <si>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</si>
  <si>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</si>
  <si>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</si>
  <si>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</si>
  <si>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</si>
  <si>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</si>
  <si>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</si>
  <si>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</si>
  <si>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</si>
  <si>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</si>
  <si>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</si>
  <si>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</si>
  <si>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</si>
  <si>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</si>
  <si>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</si>
  <si>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</si>
  <si>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</si>
  <si>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</si>
  <si>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</si>
  <si>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</si>
  <si>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</si>
  <si>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</si>
  <si>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</si>
  <si>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</si>
  <si>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</si>
  <si>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</si>
  <si>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</si>
  <si>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</si>
  <si>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</si>
  <si>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</si>
  <si>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</si>
  <si>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</si>
  <si>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</si>
  <si>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</si>
  <si>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</si>
  <si>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</si>
  <si>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</si>
  <si>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</si>
  <si>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</si>
  <si>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</si>
  <si>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</si>
  <si>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</si>
  <si>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</si>
  <si>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</si>
  <si>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</si>
  <si>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</si>
  <si>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</si>
  <si>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</si>
  <si>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</si>
  <si>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</si>
  <si>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</si>
  <si>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</si>
  <si>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</si>
  <si>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</si>
  <si>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</si>
  <si>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</si>
  <si>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</si>
  <si>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</si>
  <si>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</si>
  <si>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</si>
  <si>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</si>
  <si>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</si>
  <si>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</si>
  <si>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</si>
  <si>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</si>
  <si>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</si>
  <si>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</si>
  <si>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</si>
  <si>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</si>
  <si>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</si>
  <si>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</si>
  <si>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</si>
  <si>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</si>
  <si>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</si>
  <si>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</si>
  <si>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</si>
  <si>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</si>
  <si>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</si>
  <si>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</si>
  <si>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</si>
  <si>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</si>
  <si>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</si>
  <si>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</si>
  <si>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</si>
  <si>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</si>
  <si>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</si>
  <si>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</si>
  <si>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</si>
  <si>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</si>
  <si>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</si>
  <si>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</si>
  <si>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</si>
  <si>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</si>
  <si>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</si>
  <si>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</si>
  <si>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</si>
  <si>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</si>
  <si>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</si>
  <si>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</si>
  <si>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</si>
  <si>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</si>
  <si>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</si>
  <si>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</si>
  <si>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</si>
  <si>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</si>
  <si>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</si>
  <si>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</si>
  <si>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</si>
  <si>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</si>
  <si>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</si>
  <si>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</si>
  <si>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</si>
  <si>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</si>
  <si>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</si>
  <si>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</si>
  <si>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</si>
  <si>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</si>
  <si>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</si>
  <si>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</si>
  <si>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</si>
  <si>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</si>
  <si>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</si>
  <si>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</si>
  <si>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</si>
  <si>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</si>
  <si>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</si>
  <si>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</si>
  <si>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</si>
  <si>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</si>
  <si>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</si>
  <si>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</si>
  <si>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</si>
  <si>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</si>
  <si>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</si>
  <si>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</si>
  <si>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</si>
  <si>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</si>
  <si>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</si>
  <si>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</si>
  <si>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</si>
  <si>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</si>
  <si>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</si>
  <si>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</si>
  <si>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</si>
  <si>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</si>
  <si>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</si>
  <si>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</si>
  <si>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</si>
  <si>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</si>
  <si>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</si>
  <si>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</si>
  <si>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</si>
  <si>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</si>
  <si>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</si>
  <si>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</si>
  <si>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</si>
  <si>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</si>
  <si>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</si>
  <si>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</si>
  <si>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</si>
  <si>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</si>
  <si>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</si>
  <si>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</si>
  <si>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</si>
  <si>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</si>
  <si>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</si>
  <si>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</si>
  <si>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</si>
  <si>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</si>
  <si>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</si>
  <si>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</si>
  <si>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</si>
  <si>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</si>
  <si>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</si>
  <si>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</si>
  <si>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</si>
  <si>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</si>
  <si>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</si>
  <si>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</si>
  <si>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</si>
  <si>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</si>
  <si>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</si>
  <si>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</si>
  <si>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</si>
  <si>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</si>
  <si>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</si>
  <si>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</si>
  <si>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</si>
  <si>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</si>
  <si>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</si>
  <si>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</si>
  <si>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</si>
  <si>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</si>
  <si>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</si>
  <si>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</si>
  <si>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</si>
  <si>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</si>
  <si>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</si>
  <si>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</si>
  <si>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</si>
  <si>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</si>
  <si>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</si>
  <si>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</si>
  <si>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</si>
  <si>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</si>
  <si>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</si>
  <si>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</si>
  <si>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</si>
  <si>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</si>
  <si>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</si>
  <si>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</si>
  <si>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</si>
  <si>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</si>
  <si>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</si>
  <si>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</si>
  <si>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</si>
  <si>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</si>
  <si>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</si>
  <si>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</si>
  <si>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</si>
  <si>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</si>
  <si>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</si>
  <si>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</si>
  <si>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</si>
  <si>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</si>
  <si>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</si>
  <si>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</si>
  <si>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</si>
  <si>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</si>
  <si>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</si>
  <si>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</si>
  <si>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</si>
  <si>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</si>
  <si>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</si>
  <si>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</si>
  <si>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</si>
  <si>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</si>
  <si>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</si>
  <si>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</si>
  <si>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</si>
  <si>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</si>
  <si>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</si>
  <si>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</si>
  <si>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</si>
  <si>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</si>
  <si>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</si>
  <si>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</si>
  <si>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</si>
  <si>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</si>
  <si>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</si>
  <si>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</si>
  <si>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</si>
  <si>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</si>
  <si>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</si>
  <si>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</si>
  <si>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</si>
  <si>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</si>
  <si>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</si>
  <si>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</si>
  <si>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</si>
  <si>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</si>
  <si>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</si>
  <si>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</si>
  <si>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</si>
  <si>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</si>
  <si>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</si>
  <si>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</si>
  <si>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</si>
  <si>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</si>
  <si>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</si>
  <si>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</si>
  <si>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</si>
  <si>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</si>
  <si>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</si>
  <si>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</si>
  <si>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</si>
  <si>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</si>
  <si>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</si>
  <si>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</si>
  <si>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</si>
  <si>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</si>
  <si>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</si>
  <si>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</si>
  <si>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</si>
  <si>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</si>
  <si>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</si>
  <si>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</si>
  <si>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</si>
  <si>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</si>
  <si>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</si>
  <si>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</si>
  <si>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</si>
  <si>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</si>
  <si>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</si>
  <si>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</si>
  <si>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</si>
  <si>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</si>
  <si>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</si>
  <si>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</si>
  <si>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</si>
  <si>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</si>
  <si>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</si>
  <si>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</si>
  <si>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</si>
  <si>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</si>
  <si>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</si>
  <si>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</si>
  <si>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</si>
  <si>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</si>
  <si>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</si>
  <si>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</si>
  <si>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</si>
  <si>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</si>
  <si>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</si>
  <si>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</si>
  <si>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</si>
  <si>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</si>
  <si>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</si>
  <si>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</si>
  <si>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</si>
  <si>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</si>
  <si>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</si>
  <si>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</si>
  <si>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</si>
  <si>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</si>
  <si>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</si>
  <si>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</si>
  <si>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</si>
  <si>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</si>
  <si>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</si>
  <si>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</si>
  <si>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</si>
  <si>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</si>
  <si>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</si>
  <si>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</si>
  <si>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</si>
  <si>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</si>
  <si>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</si>
  <si>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</si>
  <si>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</si>
  <si>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</si>
  <si>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</si>
  <si>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</si>
  <si>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</si>
  <si>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</si>
  <si>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</si>
  <si>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</si>
  <si>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</si>
  <si>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</si>
  <si>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</si>
  <si>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</si>
  <si>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</si>
  <si>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</si>
  <si>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</si>
  <si>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</si>
  <si>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</si>
  <si>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</si>
  <si>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</si>
  <si>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</si>
  <si>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</si>
  <si>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</si>
  <si>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</si>
  <si>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</si>
  <si>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</si>
  <si>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</si>
  <si>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</si>
  <si>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</si>
  <si>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</si>
  <si>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</si>
  <si>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</si>
  <si>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</si>
  <si>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</si>
  <si>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</si>
  <si>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</si>
  <si>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</si>
  <si>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</si>
  <si>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</si>
  <si>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</si>
  <si>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</si>
  <si>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</si>
  <si>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</si>
  <si>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</si>
  <si>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</si>
  <si>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</si>
  <si>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</si>
  <si>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</si>
  <si>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</si>
  <si>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</si>
  <si>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</si>
  <si>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</si>
  <si>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</si>
  <si>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</si>
  <si>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</si>
  <si>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</si>
  <si>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</si>
  <si>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</si>
  <si>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</si>
  <si>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</si>
  <si>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</si>
  <si>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</si>
  <si>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</si>
  <si>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</si>
  <si>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</si>
  <si>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</si>
  <si>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</si>
  <si>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</si>
  <si>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</si>
  <si>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</si>
  <si>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</si>
  <si>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</si>
  <si>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</si>
  <si>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</si>
  <si>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</si>
  <si>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</si>
  <si>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</si>
  <si>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</si>
  <si>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</si>
  <si>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</si>
  <si>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</si>
  <si>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</si>
  <si>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</si>
  <si>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</si>
  <si>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</si>
  <si>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</si>
  <si>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</si>
  <si>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</si>
  <si>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</si>
  <si>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</si>
  <si>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</si>
  <si>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</si>
  <si>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</si>
  <si>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</si>
  <si>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</si>
  <si>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</si>
  <si>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</si>
  <si>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</si>
  <si>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</si>
  <si>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</si>
  <si>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</si>
  <si>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</si>
  <si>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</si>
  <si>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</si>
  <si>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</si>
  <si>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</si>
  <si>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</si>
  <si>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</si>
  <si>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</si>
  <si>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</si>
  <si>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</si>
  <si>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</si>
  <si>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</si>
  <si>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</si>
  <si>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</si>
  <si>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</si>
  <si>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</si>
  <si>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</si>
  <si>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</si>
  <si>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</si>
  <si>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</si>
  <si>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</si>
  <si>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</si>
  <si>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</si>
  <si>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</si>
  <si>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</si>
  <si>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</si>
  <si>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</si>
  <si>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</si>
  <si>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</si>
  <si>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</si>
  <si>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</si>
  <si>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</si>
  <si>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</si>
  <si>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</si>
  <si>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</si>
  <si>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</si>
  <si>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</si>
  <si>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</si>
  <si>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</si>
  <si>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</si>
  <si>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</si>
  <si>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</si>
  <si>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</si>
  <si>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</si>
  <si>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</si>
  <si>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</si>
  <si>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</si>
  <si>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</si>
  <si>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</si>
  <si>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</si>
  <si>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</si>
  <si>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</si>
  <si>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</si>
  <si>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</si>
  <si>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</si>
  <si>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</si>
  <si>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</si>
  <si>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</si>
  <si>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</si>
  <si>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</si>
  <si>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</si>
  <si>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</si>
  <si>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</si>
  <si>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</si>
  <si>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</si>
  <si>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</si>
  <si>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</si>
  <si>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</si>
  <si>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</si>
  <si>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</si>
  <si>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</si>
  <si>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</si>
  <si>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</si>
  <si>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</si>
  <si>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</si>
  <si>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</si>
  <si>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</si>
  <si>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</si>
  <si>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</si>
  <si>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</si>
  <si>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</si>
  <si>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</si>
  <si>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</si>
  <si>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</si>
  <si>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</si>
  <si>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</si>
  <si>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</si>
  <si>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</si>
  <si>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</si>
  <si>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</si>
  <si>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</si>
  <si>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</si>
  <si>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</si>
  <si>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</si>
  <si>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</si>
  <si>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</si>
  <si>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</si>
  <si>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</si>
  <si>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</si>
  <si>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</si>
  <si>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</si>
  <si>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</si>
  <si>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</si>
  <si>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</si>
  <si>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</si>
  <si>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</si>
  <si>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</si>
  <si>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</si>
  <si>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</si>
  <si>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</si>
  <si>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</si>
  <si>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</si>
  <si>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</si>
  <si>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</si>
  <si>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</si>
  <si>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</si>
  <si>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</si>
  <si>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</si>
  <si>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</si>
  <si>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</si>
  <si>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</si>
  <si>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</si>
  <si>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</si>
  <si>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</si>
  <si>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</si>
  <si>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</si>
  <si>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</si>
  <si>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</si>
  <si>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</si>
  <si>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</si>
  <si>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</si>
  <si>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</si>
  <si>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</si>
  <si>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</si>
  <si>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</si>
  <si>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</si>
  <si>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</si>
  <si>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</si>
  <si>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Gasversorgung Bad Rodach GmbH</t>
  </si>
  <si>
    <t>9870104200009</t>
  </si>
  <si>
    <t>Steinerer Weg 5</t>
  </si>
  <si>
    <t>Bad Rodach</t>
  </si>
  <si>
    <t>Anke Wank</t>
  </si>
  <si>
    <t>anke.wank@stadtwerke.bad-rodach.de</t>
  </si>
  <si>
    <t>09564-923928</t>
  </si>
  <si>
    <t>NCHN007010420000</t>
  </si>
  <si>
    <t>Synthetisch</t>
  </si>
  <si>
    <t>DE_GKO04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</si>
  <si>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</si>
  <si>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</si>
  <si>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</si>
  <si>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</si>
  <si>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</si>
  <si>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</si>
  <si>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</si>
  <si>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</si>
  <si>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Bad Colberg</t>
  </si>
  <si>
    <t>DE_GMF04</t>
  </si>
  <si>
    <t>DE_GBA04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</si>
</sst>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32" sqref="D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96476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Gasversorgung Bad Rodach GmbH</v>
      </c>
      <c r="E28" s="38"/>
      <c r="F28" s="11"/>
      <c r="G28" s="2"/>
    </row>
    <row r="29" spans="1:15">
      <c r="B29" s="15"/>
      <c r="C29" s="22" t="s">
        <v>394</v>
      </c>
      <c r="D29" s="45" t="s">
        <v>656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abSelected="1" topLeftCell="A14" zoomScale="80" zoomScaleNormal="80" workbookViewId="0">
      <selection activeCell="D27" sqref="D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Gasversorgung Bad Rodach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Gasversorgung Bad Rodach GmbH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9870104200009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1" t="s">
        <v>255</v>
      </c>
      <c r="I11" s="271" t="s">
        <v>258</v>
      </c>
      <c r="J11" s="271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83</v>
      </c>
      <c r="C18" s="31" t="s">
        <v>367</v>
      </c>
      <c r="D18" s="49" t="s">
        <v>664</v>
      </c>
      <c r="E18" s="15"/>
      <c r="H18" s="269" t="s">
        <v>256</v>
      </c>
      <c r="I18" s="269" t="s">
        <v>134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84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369</v>
      </c>
      <c r="C26" s="6" t="s">
        <v>573</v>
      </c>
      <c r="D26" s="42" t="s">
        <v>135</v>
      </c>
      <c r="E26" s="15"/>
      <c r="H26" s="269" t="s">
        <v>133</v>
      </c>
      <c r="I26" s="269" t="s">
        <v>135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572</v>
      </c>
      <c r="D31" s="42" t="s">
        <v>135</v>
      </c>
      <c r="E31" s="15"/>
      <c r="H31" s="269" t="s">
        <v>133</v>
      </c>
      <c r="I31" s="269" t="s">
        <v>135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493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656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L15" sqref="L1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Gasversorgung Bad Rodach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Gasversorgung Bad Rodach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9870104200009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Gasversorgung Bad Rodach GmbH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499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674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2025531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Bad Colberg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2025531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Gasversorgung Bad Rodach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Gasversorgung Bad Rodach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9870104200009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84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2" t="s">
        <v>70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70</v>
      </c>
      <c r="S15" s="260" t="s">
        <v>71</v>
      </c>
      <c r="T15" s="260" t="s">
        <v>72</v>
      </c>
      <c r="U15" s="260" t="s">
        <v>73</v>
      </c>
      <c r="V15" s="260" t="s">
        <v>74</v>
      </c>
      <c r="W15" s="260" t="s">
        <v>75</v>
      </c>
      <c r="X15" s="260" t="s">
        <v>76</v>
      </c>
      <c r="Y15" s="260" t="s">
        <v>77</v>
      </c>
      <c r="Z15" s="260" t="s">
        <v>78</v>
      </c>
      <c r="AA15" s="260" t="s">
        <v>79</v>
      </c>
      <c r="AB15" s="260" t="s">
        <v>80</v>
      </c>
      <c r="AC15" s="260" t="s">
        <v>81</v>
      </c>
      <c r="AD15" s="260" t="s">
        <v>82</v>
      </c>
      <c r="AE15" s="260" t="s">
        <v>83</v>
      </c>
      <c r="AF15" s="260" t="s">
        <v>84</v>
      </c>
      <c r="AG15" s="260" t="s">
        <v>369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144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136</v>
      </c>
      <c r="D23" s="186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3" t="s">
        <v>141</v>
      </c>
      <c r="Q23" s="209"/>
      <c r="R23" s="67" t="s">
        <v>138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3" t="s">
        <v>142</v>
      </c>
      <c r="Q25" s="209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140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141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139</v>
      </c>
      <c r="D30" s="178" t="s">
        <v>254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143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253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144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3" t="s">
        <v>141</v>
      </c>
      <c r="Q33" s="209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141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141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141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269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348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361</v>
      </c>
      <c r="K46" s="196"/>
      <c r="L46" s="196"/>
      <c r="M46" s="196"/>
      <c r="N46" s="196"/>
      <c r="O46" s="197"/>
    </row>
    <row r="47" spans="2:28">
      <c r="B47" s="191"/>
      <c r="C47" s="198" t="s">
        <v>347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361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143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144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136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141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142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140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139</v>
      </c>
      <c r="D64" s="178" t="s">
        <v>254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143</v>
      </c>
    </row>
    <row r="65" spans="2:15">
      <c r="B65" s="181"/>
      <c r="C65" s="182" t="s">
        <v>522</v>
      </c>
      <c r="D65" s="184" t="s">
        <v>253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144</v>
      </c>
    </row>
    <row r="67" spans="2:15">
      <c r="B67" s="181"/>
      <c r="C67" s="185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141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141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141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V34" sqref="V34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Gasversorgung Bad Rodach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Gasversorgung Bad Rodach GmbH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9870104200009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2" t="s">
        <v>506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246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24" si="0">$D$6</f>
        <v>Gasversorgung Bad Rodach GmbH</v>
      </c>
      <c r="D12" s="62" t="s">
        <v>246</v>
      </c>
      <c r="E12" s="164" t="s">
        <v>55</v>
      </c>
      <c r="F12" s="296" t="str">
        <f>VLOOKUP($E12,'BDEW-Standard'!$B$3:$M$158,F$9,0)</f>
        <v>G14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7.6563300000000001E-2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4" si="1">($H12/(1+($I12/($Q$9-$L12))^$J12)+$K12)+MAX($M12*$Q$9+$N12,$O12*$Q$9+$P12)</f>
        <v>0.95202070224521151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Gasversorgung Bad Rodach GmbH</v>
      </c>
      <c r="D13" s="62" t="s">
        <v>246</v>
      </c>
      <c r="E13" s="164" t="s">
        <v>65</v>
      </c>
      <c r="F13" s="296" t="str">
        <f>VLOOKUP($E13,'BDEW-Standard'!$B$3:$M$158,F$9,0)</f>
        <v>G24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0.1065396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1.0041152127680664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Gasversorgung Bad Rodach GmbH</v>
      </c>
      <c r="D14" s="62" t="s">
        <v>246</v>
      </c>
      <c r="E14" s="164" t="s">
        <v>665</v>
      </c>
      <c r="F14" s="296" t="str">
        <f>VLOOKUP($E14,'BDEW-Standard'!$B$3:$M$158,F$9,0)</f>
        <v>KO4</v>
      </c>
      <c r="H14" s="273">
        <f>ROUND(VLOOKUP($E14,'BDEW-Standard'!$B$3:$M$158,H$9,0),7)</f>
        <v>3.4428942999999999</v>
      </c>
      <c r="I14" s="273">
        <f>ROUND(VLOOKUP($E14,'BDEW-Standard'!$B$3:$M$158,I$9,0),7)</f>
        <v>-36.659050399999998</v>
      </c>
      <c r="J14" s="273">
        <f>ROUND(VLOOKUP($E14,'BDEW-Standard'!$B$3:$M$158,J$9,0),7)</f>
        <v>7.6083226000000002</v>
      </c>
      <c r="K14" s="273">
        <f>ROUND(VLOOKUP($E14,'BDEW-Standard'!$B$3:$M$158,K$9,0),7)</f>
        <v>7.4685000000000001E-2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Gasversorgung Bad Rodach GmbH</v>
      </c>
      <c r="D15" s="62" t="s">
        <v>246</v>
      </c>
      <c r="E15" s="164" t="s">
        <v>666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Gasversorgung Bad Rodach GmbH</v>
      </c>
      <c r="D16" s="62" t="s">
        <v>246</v>
      </c>
      <c r="E16" s="164" t="s">
        <v>667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Gasversorgung Bad Rodach GmbH</v>
      </c>
      <c r="D17" s="62" t="s">
        <v>246</v>
      </c>
      <c r="E17" s="164" t="s">
        <v>676</v>
      </c>
      <c r="F17" s="296" t="str">
        <f>VLOOKUP($E17,'BDEW-Standard'!$B$3:$M$158,F$9,0)</f>
        <v>BA4</v>
      </c>
      <c r="H17" s="273">
        <f>ROUND(VLOOKUP($E17,'BDEW-Standard'!$B$3:$M$158,H$9,0),7)</f>
        <v>0.93158890000000005</v>
      </c>
      <c r="I17" s="273">
        <f>ROUND(VLOOKUP($E17,'BDEW-Standard'!$B$3:$M$158,I$9,0),7)</f>
        <v>-33.35</v>
      </c>
      <c r="J17" s="273">
        <f>ROUND(VLOOKUP($E17,'BDEW-Standard'!$B$3:$M$158,J$9,0),7)</f>
        <v>5.7212303000000002</v>
      </c>
      <c r="K17" s="273">
        <f>ROUND(VLOOKUP($E17,'BDEW-Standard'!$B$3:$M$158,K$9,0),7)</f>
        <v>0.66564939999999995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1.0766391850538448</v>
      </c>
      <c r="R17" s="274">
        <f>ROUND(VLOOKUP(MID($E17,4,3),'Wochentag F(WT)'!$B$7:$J$22,R$9,0),4)</f>
        <v>1.0848</v>
      </c>
      <c r="S17" s="274">
        <f>ROUND(VLOOKUP(MID($E17,4,3),'Wochentag F(WT)'!$B$7:$J$22,S$9,0),4)</f>
        <v>1.1211</v>
      </c>
      <c r="T17" s="274">
        <f>ROUND(VLOOKUP(MID($E17,4,3),'Wochentag F(WT)'!$B$7:$J$22,T$9,0),4)</f>
        <v>1.0769</v>
      </c>
      <c r="U17" s="274">
        <f>ROUND(VLOOKUP(MID($E17,4,3),'Wochentag F(WT)'!$B$7:$J$22,U$9,0),4)</f>
        <v>1.1353</v>
      </c>
      <c r="V17" s="274">
        <f>ROUND(VLOOKUP(MID($E17,4,3),'Wochentag F(WT)'!$B$7:$J$22,V$9,0),4)</f>
        <v>1.1402000000000001</v>
      </c>
      <c r="W17" s="274">
        <f>ROUND(VLOOKUP(MID($E17,4,3),'Wochentag F(WT)'!$B$7:$J$22,W$9,0),4)</f>
        <v>0.48520000000000002</v>
      </c>
      <c r="X17" s="275">
        <f t="shared" si="2"/>
        <v>0.95650000000000013</v>
      </c>
      <c r="Y17" s="292"/>
      <c r="Z17" s="210"/>
    </row>
    <row r="18" spans="2:26" s="142" customFormat="1">
      <c r="B18" s="143">
        <v>7</v>
      </c>
      <c r="C18" s="144" t="str">
        <f t="shared" si="0"/>
        <v>Gasversorgung Bad Rodach GmbH</v>
      </c>
      <c r="D18" s="62" t="s">
        <v>246</v>
      </c>
      <c r="E18" s="164" t="s">
        <v>668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Gasversorgung Bad Rodach GmbH</v>
      </c>
      <c r="D19" s="62" t="s">
        <v>246</v>
      </c>
      <c r="E19" s="164" t="s">
        <v>669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Gasversorgung Bad Rodach GmbH</v>
      </c>
      <c r="D20" s="62" t="s">
        <v>246</v>
      </c>
      <c r="E20" s="164" t="s">
        <v>670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Gasversorgung Bad Rodach GmbH</v>
      </c>
      <c r="D21" s="62" t="s">
        <v>246</v>
      </c>
      <c r="E21" s="164" t="s">
        <v>671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Gasversorgung Bad Rodach GmbH</v>
      </c>
      <c r="D22" s="62" t="s">
        <v>246</v>
      </c>
      <c r="E22" s="164" t="s">
        <v>675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Gasversorgung Bad Rodach GmbH</v>
      </c>
      <c r="D23" s="62" t="s">
        <v>246</v>
      </c>
      <c r="E23" s="164" t="s">
        <v>672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Gasversorgung Bad Rodach GmbH</v>
      </c>
      <c r="D24" s="62" t="s">
        <v>246</v>
      </c>
      <c r="E24" s="164" t="s">
        <v>673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/>
      <c r="C25" s="144"/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4 Q12:X24 F12:P24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Gasversorgung Bad Rodach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Gasversorgung Bad Rodach GmbH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9870104200009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3">
        <f>MIN(SUMPRODUCT($M$11:$AD$11,M12:AD12),1)</f>
        <v>1</v>
      </c>
      <c r="F12" s="30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4">
        <f t="shared" si="0"/>
        <v>0</v>
      </c>
      <c r="F14" s="30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4">
        <f t="shared" si="0"/>
        <v>1</v>
      </c>
      <c r="F16" s="30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4">
        <f t="shared" si="0"/>
        <v>1</v>
      </c>
      <c r="F17" s="30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4">
        <f t="shared" si="0"/>
        <v>1</v>
      </c>
      <c r="F18" s="30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4">
        <f t="shared" si="0"/>
        <v>1</v>
      </c>
      <c r="F19" s="30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4">
        <f t="shared" si="0"/>
        <v>1</v>
      </c>
      <c r="F21" s="301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4">
        <f t="shared" si="0"/>
        <v>1</v>
      </c>
      <c r="F22" s="301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1</v>
      </c>
      <c r="F23" s="301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4">
        <f t="shared" si="0"/>
        <v>0</v>
      </c>
      <c r="F24" s="301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4">
        <f t="shared" si="0"/>
        <v>1</v>
      </c>
      <c r="F25" s="30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4">
        <f t="shared" si="0"/>
        <v>1</v>
      </c>
      <c r="F26" s="30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4">
        <f t="shared" si="0"/>
        <v>0</v>
      </c>
      <c r="F27" s="30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4">
        <f t="shared" si="0"/>
        <v>1</v>
      </c>
      <c r="F28" s="30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4">
        <f t="shared" si="0"/>
        <v>0</v>
      </c>
      <c r="F29" s="301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4">
        <f t="shared" si="0"/>
        <v>0</v>
      </c>
      <c r="F30" s="301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4">
        <f t="shared" si="0"/>
        <v>1</v>
      </c>
      <c r="F31" s="301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4">
        <f t="shared" si="0"/>
        <v>1</v>
      </c>
      <c r="F32" s="301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5">
        <f t="shared" si="0"/>
        <v>0</v>
      </c>
      <c r="F33" s="302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345</v>
      </c>
      <c r="B1" s="212">
        <v>42173</v>
      </c>
      <c r="D1" s="130" t="s">
        <v>453</v>
      </c>
      <c r="F1" s="213" t="s">
        <v>540</v>
      </c>
      <c r="N1" s="214"/>
    </row>
    <row r="2" spans="1:14" ht="25.5">
      <c r="A2" s="215" t="s">
        <v>270</v>
      </c>
      <c r="B2" s="216" t="s">
        <v>145</v>
      </c>
      <c r="C2" s="217" t="s">
        <v>147</v>
      </c>
      <c r="D2" s="218" t="s">
        <v>148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69</v>
      </c>
      <c r="J2" s="219" t="s">
        <v>149</v>
      </c>
      <c r="K2" s="219" t="s">
        <v>150</v>
      </c>
      <c r="L2" s="219" t="s">
        <v>151</v>
      </c>
      <c r="M2" s="221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152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153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154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155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156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157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158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159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160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161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162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163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164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165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166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167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168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169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170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171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172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173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174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175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176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177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178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179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180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181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182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183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184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185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186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187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188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189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190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191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192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193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194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195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196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197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198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199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200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201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202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203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204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205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206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207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208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209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210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211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212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213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214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215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216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217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218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219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220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221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222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223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224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225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226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227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228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229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230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231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232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233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234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235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236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237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238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239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240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241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242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1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244</v>
      </c>
      <c r="B96" s="127" t="s">
        <v>54</v>
      </c>
      <c r="C96" s="127" t="s">
        <v>321</v>
      </c>
      <c r="D96" s="231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244</v>
      </c>
      <c r="B97" s="127" t="s">
        <v>59</v>
      </c>
      <c r="C97" s="127" t="s">
        <v>326</v>
      </c>
      <c r="D97" s="231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244</v>
      </c>
      <c r="B98" s="127" t="s">
        <v>64</v>
      </c>
      <c r="C98" s="127" t="s">
        <v>331</v>
      </c>
      <c r="D98" s="231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244</v>
      </c>
      <c r="B99" s="127" t="s">
        <v>17</v>
      </c>
      <c r="C99" s="127" t="s">
        <v>284</v>
      </c>
      <c r="D99" s="231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1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1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1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1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1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1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1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1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1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1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1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1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1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1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1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1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1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1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1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1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1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1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1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1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1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1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1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1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1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1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1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1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1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1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1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1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1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1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1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1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1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1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1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1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1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1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1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1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1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1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1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1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1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1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1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1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1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1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1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2" t="s">
        <v>247</v>
      </c>
      <c r="B3" s="234" t="s">
        <v>85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86</v>
      </c>
      <c r="E4" s="240" t="s">
        <v>87</v>
      </c>
      <c r="F4" s="240" t="s">
        <v>88</v>
      </c>
      <c r="G4" s="240" t="s">
        <v>89</v>
      </c>
      <c r="H4" s="240" t="s">
        <v>90</v>
      </c>
      <c r="I4" s="240" t="s">
        <v>91</v>
      </c>
      <c r="J4" s="240" t="s">
        <v>92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93</v>
      </c>
      <c r="C5" s="239"/>
      <c r="D5" s="240" t="s">
        <v>94</v>
      </c>
      <c r="E5" s="240" t="s">
        <v>95</v>
      </c>
      <c r="F5" s="240" t="s">
        <v>96</v>
      </c>
      <c r="G5" s="240" t="s">
        <v>97</v>
      </c>
      <c r="H5" s="240" t="s">
        <v>98</v>
      </c>
      <c r="I5" s="240" t="s">
        <v>99</v>
      </c>
      <c r="J5" s="240" t="s">
        <v>100</v>
      </c>
      <c r="K5" s="240" t="s">
        <v>101</v>
      </c>
      <c r="L5" s="241" t="s">
        <v>102</v>
      </c>
      <c r="M5" s="241" t="s">
        <v>103</v>
      </c>
      <c r="N5" s="243" t="s">
        <v>146</v>
      </c>
      <c r="O5" s="243" t="s">
        <v>249</v>
      </c>
      <c r="P5" s="244" t="s">
        <v>248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104</v>
      </c>
      <c r="C7" s="248" t="s">
        <v>105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101</v>
      </c>
      <c r="M7" s="250">
        <f t="shared" ref="M7:M21" si="0">MAX(D7:J7)</f>
        <v>1</v>
      </c>
      <c r="N7" s="251" t="s">
        <v>366</v>
      </c>
      <c r="O7" s="246"/>
      <c r="P7" s="240"/>
    </row>
    <row r="8" spans="1:16" ht="21" customHeight="1">
      <c r="A8" s="247">
        <v>2</v>
      </c>
      <c r="B8" s="240" t="s">
        <v>106</v>
      </c>
      <c r="C8" s="248" t="s">
        <v>107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101</v>
      </c>
      <c r="M8" s="250">
        <f t="shared" si="0"/>
        <v>1</v>
      </c>
      <c r="N8" s="251" t="s">
        <v>366</v>
      </c>
      <c r="O8" s="246"/>
      <c r="P8" s="240"/>
    </row>
    <row r="9" spans="1:16" ht="21" customHeight="1">
      <c r="A9" s="247">
        <v>3</v>
      </c>
      <c r="B9" s="240" t="s">
        <v>245</v>
      </c>
      <c r="C9" s="252" t="s">
        <v>4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101</v>
      </c>
      <c r="M9" s="250">
        <f t="shared" ref="M9" si="1">MAX(D9:J9)</f>
        <v>1</v>
      </c>
      <c r="N9" s="251" t="s">
        <v>4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108</v>
      </c>
      <c r="C11" s="256" t="s">
        <v>109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95</v>
      </c>
      <c r="M11" s="250">
        <f t="shared" si="0"/>
        <v>1.0522626697461936</v>
      </c>
      <c r="N11" s="251" t="s">
        <v>252</v>
      </c>
      <c r="O11" s="246" t="s">
        <v>250</v>
      </c>
      <c r="P11" s="240"/>
    </row>
    <row r="12" spans="1:16">
      <c r="A12" s="247">
        <v>5</v>
      </c>
      <c r="B12" s="240" t="s">
        <v>110</v>
      </c>
      <c r="C12" s="256" t="s">
        <v>111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94</v>
      </c>
      <c r="M12" s="250">
        <f t="shared" si="0"/>
        <v>1.0358469949391176</v>
      </c>
      <c r="N12" s="251" t="s">
        <v>252</v>
      </c>
      <c r="O12" s="246" t="s">
        <v>250</v>
      </c>
      <c r="P12" s="240"/>
    </row>
    <row r="13" spans="1:16">
      <c r="A13" s="247">
        <v>6</v>
      </c>
      <c r="B13" s="240" t="s">
        <v>112</v>
      </c>
      <c r="C13" s="256" t="s">
        <v>113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94</v>
      </c>
      <c r="M13" s="250">
        <f t="shared" si="0"/>
        <v>1.069856584592316</v>
      </c>
      <c r="N13" s="251" t="s">
        <v>252</v>
      </c>
      <c r="O13" s="246" t="s">
        <v>250</v>
      </c>
      <c r="P13" s="240"/>
    </row>
    <row r="14" spans="1:16" ht="21" customHeight="1">
      <c r="A14" s="247">
        <v>7</v>
      </c>
      <c r="B14" s="240" t="s">
        <v>114</v>
      </c>
      <c r="C14" s="256" t="s">
        <v>115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94</v>
      </c>
      <c r="M14" s="250">
        <f t="shared" si="0"/>
        <v>1.1052461688999999</v>
      </c>
      <c r="N14" s="251" t="s">
        <v>252</v>
      </c>
      <c r="O14" s="246" t="s">
        <v>250</v>
      </c>
      <c r="P14" s="240"/>
    </row>
    <row r="15" spans="1:16" ht="21" customHeight="1">
      <c r="A15" s="247">
        <v>8</v>
      </c>
      <c r="B15" s="240" t="s">
        <v>116</v>
      </c>
      <c r="C15" s="256" t="s">
        <v>117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95</v>
      </c>
      <c r="M15" s="250">
        <f t="shared" si="0"/>
        <v>1.0389446761000001</v>
      </c>
      <c r="N15" s="251" t="s">
        <v>252</v>
      </c>
      <c r="O15" s="246" t="s">
        <v>250</v>
      </c>
      <c r="P15" s="240"/>
    </row>
    <row r="16" spans="1:16" ht="21" customHeight="1">
      <c r="A16" s="247">
        <v>9</v>
      </c>
      <c r="B16" s="240" t="s">
        <v>122</v>
      </c>
      <c r="C16" s="256" t="s">
        <v>123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96</v>
      </c>
      <c r="M16" s="250">
        <f>MAX(D16:J16)</f>
        <v>1.2706602107</v>
      </c>
      <c r="N16" s="251" t="s">
        <v>252</v>
      </c>
      <c r="O16" s="246" t="s">
        <v>250</v>
      </c>
      <c r="P16" s="240"/>
    </row>
    <row r="17" spans="1:16" ht="21" customHeight="1">
      <c r="A17" s="247">
        <v>10</v>
      </c>
      <c r="B17" s="240" t="s">
        <v>118</v>
      </c>
      <c r="C17" s="257" t="s">
        <v>119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99</v>
      </c>
      <c r="M17" s="250">
        <f t="shared" si="0"/>
        <v>1.0355882019</v>
      </c>
      <c r="N17" s="251" t="s">
        <v>252</v>
      </c>
      <c r="O17" s="246" t="s">
        <v>251</v>
      </c>
      <c r="P17" s="240" t="s">
        <v>116</v>
      </c>
    </row>
    <row r="18" spans="1:16" ht="21" customHeight="1">
      <c r="A18" s="247">
        <v>11</v>
      </c>
      <c r="B18" s="240" t="s">
        <v>120</v>
      </c>
      <c r="C18" s="257" t="s">
        <v>121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98</v>
      </c>
      <c r="M18" s="250">
        <f t="shared" si="0"/>
        <v>1.1401797148999999</v>
      </c>
      <c r="N18" s="251" t="s">
        <v>252</v>
      </c>
      <c r="O18" s="246" t="s">
        <v>251</v>
      </c>
      <c r="P18" s="240" t="s">
        <v>122</v>
      </c>
    </row>
    <row r="19" spans="1:16" ht="21" customHeight="1">
      <c r="A19" s="247">
        <v>12</v>
      </c>
      <c r="B19" s="240" t="s">
        <v>124</v>
      </c>
      <c r="C19" s="257" t="s">
        <v>125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97</v>
      </c>
      <c r="M19" s="250">
        <f t="shared" si="0"/>
        <v>1.0552346931000001</v>
      </c>
      <c r="N19" s="251" t="s">
        <v>252</v>
      </c>
      <c r="O19" s="246" t="s">
        <v>251</v>
      </c>
      <c r="P19" s="240" t="s">
        <v>108</v>
      </c>
    </row>
    <row r="20" spans="1:16" ht="21" customHeight="1">
      <c r="A20" s="247">
        <v>13</v>
      </c>
      <c r="B20" s="240" t="s">
        <v>126</v>
      </c>
      <c r="C20" s="257" t="s">
        <v>127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94</v>
      </c>
      <c r="M20" s="250">
        <f t="shared" si="0"/>
        <v>1.0865859003</v>
      </c>
      <c r="N20" s="251" t="s">
        <v>252</v>
      </c>
      <c r="O20" s="246" t="s">
        <v>251</v>
      </c>
      <c r="P20" s="240" t="s">
        <v>110</v>
      </c>
    </row>
    <row r="21" spans="1:16" ht="24.75" customHeight="1">
      <c r="A21" s="247">
        <v>14</v>
      </c>
      <c r="B21" s="240" t="s">
        <v>128</v>
      </c>
      <c r="C21" s="257" t="s">
        <v>129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95</v>
      </c>
      <c r="M21" s="250">
        <f t="shared" si="0"/>
        <v>1.0522626697461936</v>
      </c>
      <c r="N21" s="251" t="s">
        <v>252</v>
      </c>
      <c r="O21" s="246" t="s">
        <v>251</v>
      </c>
      <c r="P21" s="240" t="s">
        <v>116</v>
      </c>
    </row>
    <row r="22" spans="1:16" ht="25.5">
      <c r="A22" s="247">
        <v>15</v>
      </c>
      <c r="B22" s="240" t="s">
        <v>130</v>
      </c>
      <c r="C22" s="258" t="s">
        <v>131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95</v>
      </c>
      <c r="M22" s="250">
        <f>MAX(D22:J22)</f>
        <v>1.03</v>
      </c>
      <c r="N22" s="251" t="s">
        <v>252</v>
      </c>
      <c r="O22" s="246" t="s">
        <v>251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Anke Wank</cp:lastModifiedBy>
  <cp:lastPrinted>2015-03-20T22:59:10Z</cp:lastPrinted>
  <dcterms:created xsi:type="dcterms:W3CDTF">2015-01-15T05:25:41Z</dcterms:created>
  <dcterms:modified xsi:type="dcterms:W3CDTF">2016-07-11T08:36:31Z</dcterms:modified>
</cp:coreProperties>
</file>